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anna vera\Desktop\Capacitaciones\"/>
    </mc:Choice>
  </mc:AlternateContent>
  <bookViews>
    <workbookView xWindow="0" yWindow="0" windowWidth="23040" windowHeight="9264"/>
  </bookViews>
  <sheets>
    <sheet name="PAUTA" sheetId="2" r:id="rId1"/>
    <sheet name="CASO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4" i="2"/>
  <c r="D18" i="2"/>
  <c r="H49" i="4"/>
  <c r="D19" i="2"/>
  <c r="D17" i="2"/>
  <c r="D16" i="2"/>
  <c r="D15" i="2"/>
  <c r="D12" i="2"/>
  <c r="D11" i="2"/>
  <c r="H45" i="4"/>
  <c r="D10" i="2"/>
  <c r="D6" i="2"/>
  <c r="I41" i="4"/>
  <c r="J43" i="4"/>
  <c r="K44" i="4" s="1"/>
  <c r="H39" i="4"/>
  <c r="D9" i="2" s="1"/>
  <c r="H35" i="4"/>
  <c r="D7" i="2" s="1"/>
  <c r="G18" i="2"/>
  <c r="F42" i="2"/>
  <c r="E26" i="4" l="1"/>
  <c r="E22" i="4"/>
  <c r="E28" i="4" s="1"/>
  <c r="E14" i="4"/>
  <c r="E71" i="2"/>
  <c r="D71" i="2"/>
  <c r="D55" i="2"/>
  <c r="C53" i="2"/>
  <c r="C33" i="2"/>
  <c r="C43" i="2" s="1"/>
  <c r="F11" i="2"/>
  <c r="D72" i="2" s="1"/>
  <c r="E72" i="2" s="1"/>
  <c r="F72" i="2" s="1"/>
  <c r="E10" i="2"/>
  <c r="H10" i="2" s="1"/>
  <c r="H27" i="2" s="1"/>
  <c r="E9" i="2"/>
  <c r="G9" i="2" s="1"/>
  <c r="E7" i="2"/>
  <c r="C51" i="2" s="1"/>
  <c r="C25" i="2"/>
  <c r="D21" i="2"/>
  <c r="C21" i="2"/>
  <c r="C27" i="2" s="1"/>
  <c r="D13" i="2"/>
  <c r="C13" i="2"/>
  <c r="D56" i="2" l="1"/>
  <c r="D63" i="2" s="1"/>
  <c r="G7" i="2"/>
  <c r="G27" i="2" s="1"/>
  <c r="C52" i="2"/>
  <c r="D64" i="2" s="1"/>
  <c r="F28" i="4"/>
  <c r="E73" i="2"/>
  <c r="F33" i="2"/>
  <c r="F43" i="2" s="1"/>
  <c r="C50" i="2" s="1"/>
  <c r="C58" i="2" s="1"/>
  <c r="F71" i="2"/>
  <c r="F73" i="2" s="1"/>
  <c r="D58" i="2"/>
  <c r="E58" i="2" l="1"/>
  <c r="D65" i="2"/>
  <c r="D67" i="2" s="1"/>
  <c r="D25" i="2"/>
  <c r="D27" i="2" s="1"/>
</calcChain>
</file>

<file path=xl/sharedStrings.xml><?xml version="1.0" encoding="utf-8"?>
<sst xmlns="http://schemas.openxmlformats.org/spreadsheetml/2006/main" count="154" uniqueCount="94">
  <si>
    <t xml:space="preserve"> </t>
  </si>
  <si>
    <t>BALANCE</t>
  </si>
  <si>
    <t xml:space="preserve">Balance </t>
  </si>
  <si>
    <t>FINANCIERO</t>
  </si>
  <si>
    <t>Tributario</t>
  </si>
  <si>
    <t>DIFERENCIAS</t>
  </si>
  <si>
    <t xml:space="preserve">Activo </t>
  </si>
  <si>
    <t>31.12.2018</t>
  </si>
  <si>
    <t>Temporarias</t>
  </si>
  <si>
    <t>Permanentes</t>
  </si>
  <si>
    <t>Caja</t>
  </si>
  <si>
    <t>Clientes</t>
  </si>
  <si>
    <t>Mercaderías</t>
  </si>
  <si>
    <t>Activo Fijo</t>
  </si>
  <si>
    <t>Otros Activos</t>
  </si>
  <si>
    <t>Total Activo</t>
  </si>
  <si>
    <t>Proveedores</t>
  </si>
  <si>
    <t>Cuentas x Pagar</t>
  </si>
  <si>
    <t>Impuestos x Pagar</t>
  </si>
  <si>
    <t>Total Pasivo</t>
  </si>
  <si>
    <t>Capital y Res.</t>
  </si>
  <si>
    <t>Utilidad del Ejercicio</t>
  </si>
  <si>
    <t xml:space="preserve">    </t>
  </si>
  <si>
    <t>Total Patrimonio</t>
  </si>
  <si>
    <t xml:space="preserve">Tipo de Diferencia </t>
  </si>
  <si>
    <t xml:space="preserve">Utilidad Contable </t>
  </si>
  <si>
    <t>Utilidad s/balance</t>
  </si>
  <si>
    <t>Agregados</t>
  </si>
  <si>
    <t>EDI</t>
  </si>
  <si>
    <t>Temporaria</t>
  </si>
  <si>
    <t>Permanente</t>
  </si>
  <si>
    <t xml:space="preserve">   </t>
  </si>
  <si>
    <t>Deducciones</t>
  </si>
  <si>
    <t xml:space="preserve">Depreciación Acelerada </t>
  </si>
  <si>
    <t>Utilidad EERR</t>
  </si>
  <si>
    <t>Renta Líquida Imponible</t>
  </si>
  <si>
    <t>DEBE</t>
  </si>
  <si>
    <t>HABER</t>
  </si>
  <si>
    <t>Impuesto a la Renta</t>
  </si>
  <si>
    <t>Activo por IIDD (EDI)</t>
  </si>
  <si>
    <t>Activo por IIDD (Provisión  Vacaciones)</t>
  </si>
  <si>
    <t>Impuesto por Pagar</t>
  </si>
  <si>
    <t xml:space="preserve">Glosa: Por los Impuestos y diferidos </t>
  </si>
  <si>
    <t>GASTO POR IMPUESTO</t>
  </si>
  <si>
    <t>IMPUESTO CORRIENTE</t>
  </si>
  <si>
    <t>IMPUESTOS DIFERIDOS</t>
  </si>
  <si>
    <t>TOTAL</t>
  </si>
  <si>
    <t>UTILIDAD ANTES DE IMPUESTO</t>
  </si>
  <si>
    <t>TASA EFECTIVA</t>
  </si>
  <si>
    <t>CONCILIACIÓN TASA</t>
  </si>
  <si>
    <t>BASE</t>
  </si>
  <si>
    <t>IMPUESTO</t>
  </si>
  <si>
    <t>%</t>
  </si>
  <si>
    <t>DIFERENCIA PERMANENTE</t>
  </si>
  <si>
    <t>Total Pasivo y Patrimonio</t>
  </si>
  <si>
    <t>Impuestos diferidos</t>
  </si>
  <si>
    <t>Inversión empresa relacionada</t>
  </si>
  <si>
    <t>Documentos Por Pagar</t>
  </si>
  <si>
    <t>Provisión  Vacaciones</t>
  </si>
  <si>
    <t>Impuestos Diferidos</t>
  </si>
  <si>
    <t>Capital y Reservas</t>
  </si>
  <si>
    <t>Impuestos diferidos y ajustes contables</t>
  </si>
  <si>
    <r>
      <t xml:space="preserve">Con los antecedentes generales presentados a continuación, determine el Balance Tributario correspondiente, de tal manera que mediante las diferencias respecto al Balance Financiero, obtenga los conceptos y montos de impuestos diferidos acumulados al 31.12.2018 y por  consiguiente los impuestos diferidos a contabilizar en el año 2018 </t>
    </r>
    <r>
      <rPr>
        <b/>
        <u/>
        <sz val="10"/>
        <color theme="1"/>
        <rFont val="Verdana"/>
        <family val="2"/>
      </rPr>
      <t>(en miles de pesos)</t>
    </r>
    <r>
      <rPr>
        <sz val="10"/>
        <color theme="1"/>
        <rFont val="Verdana"/>
        <family val="2"/>
      </rPr>
      <t xml:space="preserve"> y determine tasa efectiva de impuesto.</t>
    </r>
  </si>
  <si>
    <t>31.12.2012</t>
  </si>
  <si>
    <t>Impuestos diferidos por cobrar</t>
  </si>
  <si>
    <t>Inversión EERR</t>
  </si>
  <si>
    <t>Provisión Vacaciones</t>
  </si>
  <si>
    <t>Impuestos diferidos por pagar</t>
  </si>
  <si>
    <t>Antecedentes Generales</t>
  </si>
  <si>
    <r>
      <t>1.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Verdana"/>
        <family val="2"/>
      </rPr>
      <t xml:space="preserve">El monto de Clientes se presenta neto de provisión de deudas incobrables por un total de $1.500 </t>
    </r>
  </si>
  <si>
    <r>
      <t>5.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Verdana"/>
        <family val="2"/>
      </rPr>
      <t>La provisión de vacaciones asciende a $1.400 al 31.12.2018</t>
    </r>
  </si>
  <si>
    <r>
      <t>6.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Verdana"/>
        <family val="2"/>
      </rPr>
      <t>Utilice tasa de impuestos 27%</t>
    </r>
  </si>
  <si>
    <t>IMPUESTO DIFERIDO</t>
  </si>
  <si>
    <t>ACTIVO</t>
  </si>
  <si>
    <t>PASIVO</t>
  </si>
  <si>
    <r>
      <t>4.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Verdana"/>
        <family val="2"/>
      </rPr>
      <t>El valor contable de la Inversión en empresas relacionadas asciende a $17.500, en tanto que el valor tributario a $14.100, diferencia que se explica por utilidad devengada</t>
    </r>
  </si>
  <si>
    <r>
      <t>3.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Verdana"/>
        <family val="2"/>
      </rPr>
      <t>El valor contable del Activo Fijo asciende a $162.525, en tanto que el tributario es de $154.625 y se explica por diferencia por depreciación</t>
    </r>
  </si>
  <si>
    <t xml:space="preserve">  </t>
  </si>
  <si>
    <t>Pasivo por IIDD (DEPRECIACIÓN)</t>
  </si>
  <si>
    <r>
      <t>2.</t>
    </r>
    <r>
      <rPr>
        <sz val="7"/>
        <color rgb="FF000000"/>
        <rFont val="Times New Roman"/>
        <family val="1"/>
      </rPr>
      <t xml:space="preserve">    </t>
    </r>
    <r>
      <rPr>
        <sz val="10"/>
        <color rgb="FF000000"/>
        <rFont val="Verdana"/>
        <family val="2"/>
      </rPr>
      <t>Las Existencias se presentan netas de provisión de VNR por un total de $500</t>
    </r>
  </si>
  <si>
    <t>DEUDOR INCOBRABLE</t>
  </si>
  <si>
    <t>TRIBUTARIO</t>
  </si>
  <si>
    <t>DETERIORO EXISTENCIAS</t>
  </si>
  <si>
    <t>INVERSIÓN EN RELACIONADA</t>
  </si>
  <si>
    <t>UTILIDAD EN RELACIONADA</t>
  </si>
  <si>
    <t>VACACIONES (RP)</t>
  </si>
  <si>
    <t>PROVISIÓN</t>
  </si>
  <si>
    <t>Provisión DETERIORO  Existencias</t>
  </si>
  <si>
    <t xml:space="preserve"> provisión vacaciones</t>
  </si>
  <si>
    <t>Activo por IIDD (Provisión VNR)</t>
  </si>
  <si>
    <t>RENTA LIQUIDA IMPONIBLE</t>
  </si>
  <si>
    <t>PROVISION DETERIORO EXISTENCIAS</t>
  </si>
  <si>
    <t>AJUSTE EN RLI</t>
  </si>
  <si>
    <t>BALANCE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</si>
</sst>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color rgb="FFFFFFFF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7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ED0000"/>
      <name val="Arial"/>
      <family val="2"/>
    </font>
    <font>
      <b/>
      <sz val="11"/>
      <color rgb="FFED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9" fontId="1" fillId="2" borderId="4" xfId="0" applyNumberFormat="1" applyFont="1" applyFill="1" applyBorder="1" applyAlignment="1">
      <alignment horizontal="right" vertical="center"/>
    </xf>
    <xf numFmtId="10" fontId="1" fillId="2" borderId="4" xfId="0" applyNumberFormat="1" applyFont="1" applyFill="1" applyBorder="1" applyAlignment="1">
      <alignment horizontal="right" vertical="center"/>
    </xf>
    <xf numFmtId="42" fontId="1" fillId="2" borderId="4" xfId="1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2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6" fontId="14" fillId="3" borderId="4" xfId="0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6" fontId="13" fillId="3" borderId="4" xfId="0" applyNumberFormat="1" applyFont="1" applyFill="1" applyBorder="1" applyAlignment="1">
      <alignment vertical="center"/>
    </xf>
    <xf numFmtId="0" fontId="8" fillId="0" borderId="3" xfId="0" applyFont="1" applyBorder="1"/>
    <xf numFmtId="0" fontId="14" fillId="3" borderId="4" xfId="0" applyFont="1" applyFill="1" applyBorder="1" applyAlignment="1">
      <alignment vertical="center"/>
    </xf>
    <xf numFmtId="0" fontId="8" fillId="0" borderId="4" xfId="0" applyFont="1" applyBorder="1"/>
    <xf numFmtId="6" fontId="9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6" xfId="0" applyFont="1" applyBorder="1"/>
    <xf numFmtId="0" fontId="0" fillId="0" borderId="6" xfId="0" applyBorder="1"/>
    <xf numFmtId="0" fontId="1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2" fontId="1" fillId="2" borderId="6" xfId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2" fontId="2" fillId="2" borderId="6" xfId="1" applyFont="1" applyFill="1" applyBorder="1" applyAlignment="1">
      <alignment horizontal="left" vertical="center"/>
    </xf>
    <xf numFmtId="42" fontId="0" fillId="0" borderId="0" xfId="0" applyNumberFormat="1"/>
    <xf numFmtId="0" fontId="10" fillId="0" borderId="5" xfId="0" applyFont="1" applyBorder="1" applyAlignment="1">
      <alignment vertical="center"/>
    </xf>
    <xf numFmtId="6" fontId="0" fillId="0" borderId="0" xfId="0" applyNumberFormat="1"/>
    <xf numFmtId="42" fontId="0" fillId="0" borderId="0" xfId="1" applyFont="1"/>
    <xf numFmtId="42" fontId="0" fillId="0" borderId="0" xfId="1" applyFont="1" applyAlignment="1">
      <alignment horizontal="center"/>
    </xf>
    <xf numFmtId="42" fontId="2" fillId="4" borderId="6" xfId="1" applyFont="1" applyFill="1" applyBorder="1" applyAlignment="1">
      <alignment horizontal="left" vertical="center"/>
    </xf>
    <xf numFmtId="42" fontId="2" fillId="5" borderId="6" xfId="1" applyFont="1" applyFill="1" applyBorder="1" applyAlignment="1">
      <alignment horizontal="left" vertical="center"/>
    </xf>
    <xf numFmtId="42" fontId="3" fillId="2" borderId="4" xfId="1" applyFont="1" applyFill="1" applyBorder="1" applyAlignment="1">
      <alignment horizontal="left" vertical="center"/>
    </xf>
    <xf numFmtId="42" fontId="3" fillId="2" borderId="6" xfId="1" applyFont="1" applyFill="1" applyBorder="1" applyAlignment="1">
      <alignment horizontal="left" vertical="center"/>
    </xf>
    <xf numFmtId="0" fontId="17" fillId="4" borderId="0" xfId="0" applyFont="1" applyFill="1"/>
    <xf numFmtId="6" fontId="17" fillId="4" borderId="0" xfId="0" applyNumberFormat="1" applyFont="1" applyFill="1"/>
    <xf numFmtId="0" fontId="18" fillId="2" borderId="6" xfId="0" applyFont="1" applyFill="1" applyBorder="1" applyAlignment="1">
      <alignment horizontal="left" vertical="center"/>
    </xf>
    <xf numFmtId="42" fontId="18" fillId="2" borderId="6" xfId="1" applyFont="1" applyFill="1" applyBorder="1" applyAlignment="1">
      <alignment horizontal="left" vertical="center"/>
    </xf>
    <xf numFmtId="42" fontId="16" fillId="0" borderId="0" xfId="1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2" fontId="19" fillId="4" borderId="0" xfId="1" applyFont="1" applyFill="1"/>
    <xf numFmtId="0" fontId="19" fillId="4" borderId="0" xfId="0" applyFont="1" applyFill="1"/>
    <xf numFmtId="42" fontId="1" fillId="4" borderId="6" xfId="1" applyFont="1" applyFill="1" applyBorder="1" applyAlignment="1">
      <alignment horizontal="left" vertical="center"/>
    </xf>
    <xf numFmtId="10" fontId="3" fillId="4" borderId="4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9" fontId="0" fillId="0" borderId="6" xfId="0" applyNumberForma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6" fontId="12" fillId="2" borderId="5" xfId="0" applyNumberFormat="1" applyFont="1" applyFill="1" applyBorder="1" applyAlignment="1">
      <alignment vertical="center"/>
    </xf>
    <xf numFmtId="6" fontId="12" fillId="2" borderId="1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3"/>
  <sheetViews>
    <sheetView tabSelected="1" zoomScale="85" zoomScaleNormal="85" workbookViewId="0">
      <selection activeCell="K30" sqref="K30"/>
    </sheetView>
  </sheetViews>
  <sheetFormatPr baseColWidth="10" defaultRowHeight="14.4" x14ac:dyDescent="0.3"/>
  <cols>
    <col min="1" max="1" width="5.109375" customWidth="1"/>
    <col min="2" max="2" width="37.5546875" customWidth="1"/>
    <col min="3" max="3" width="16.5546875" customWidth="1"/>
    <col min="4" max="4" width="15" customWidth="1"/>
    <col min="5" max="5" width="12.88671875" customWidth="1"/>
    <col min="6" max="6" width="17.6640625" customWidth="1"/>
  </cols>
  <sheetData>
    <row r="2" spans="2:8" x14ac:dyDescent="0.3">
      <c r="B2" s="24" t="s">
        <v>0</v>
      </c>
      <c r="C2" s="25"/>
      <c r="D2" s="25"/>
      <c r="E2" s="25"/>
      <c r="F2" s="25"/>
      <c r="G2" s="54">
        <v>0.27</v>
      </c>
      <c r="H2" s="54"/>
    </row>
    <row r="3" spans="2:8" x14ac:dyDescent="0.3">
      <c r="B3" s="26"/>
      <c r="C3" s="27" t="s">
        <v>1</v>
      </c>
      <c r="D3" s="27" t="s">
        <v>2</v>
      </c>
      <c r="E3" s="27"/>
      <c r="F3" s="27"/>
      <c r="G3" s="27"/>
      <c r="H3" s="27"/>
    </row>
    <row r="4" spans="2:8" x14ac:dyDescent="0.3">
      <c r="B4" s="26"/>
      <c r="C4" s="27" t="s">
        <v>3</v>
      </c>
      <c r="D4" s="27" t="s">
        <v>4</v>
      </c>
      <c r="E4" s="53" t="s">
        <v>5</v>
      </c>
      <c r="F4" s="53"/>
      <c r="G4" s="53" t="s">
        <v>72</v>
      </c>
      <c r="H4" s="53"/>
    </row>
    <row r="5" spans="2:8" x14ac:dyDescent="0.3">
      <c r="B5" s="26" t="s">
        <v>6</v>
      </c>
      <c r="C5" s="28" t="s">
        <v>7</v>
      </c>
      <c r="D5" s="28" t="s">
        <v>7</v>
      </c>
      <c r="E5" s="28" t="s">
        <v>8</v>
      </c>
      <c r="F5" s="28" t="s">
        <v>9</v>
      </c>
      <c r="G5" s="28" t="s">
        <v>73</v>
      </c>
      <c r="H5" s="28" t="s">
        <v>74</v>
      </c>
    </row>
    <row r="6" spans="2:8" x14ac:dyDescent="0.3">
      <c r="B6" s="26" t="s">
        <v>10</v>
      </c>
      <c r="C6" s="29">
        <v>11115</v>
      </c>
      <c r="D6" s="29">
        <f>+C6</f>
        <v>11115</v>
      </c>
      <c r="E6" s="29"/>
      <c r="F6" s="29"/>
      <c r="G6" s="29"/>
      <c r="H6" s="29"/>
    </row>
    <row r="7" spans="2:8" x14ac:dyDescent="0.3">
      <c r="B7" s="26" t="s">
        <v>11</v>
      </c>
      <c r="C7" s="29">
        <v>24000</v>
      </c>
      <c r="D7" s="29">
        <f>+CASO!H35</f>
        <v>25500</v>
      </c>
      <c r="E7" s="29">
        <f>+D7-C7</f>
        <v>1500</v>
      </c>
      <c r="F7" s="29"/>
      <c r="G7" s="29">
        <f>+$G$2*E7</f>
        <v>405</v>
      </c>
      <c r="H7" s="29"/>
    </row>
    <row r="8" spans="2:8" x14ac:dyDescent="0.3">
      <c r="B8" s="26" t="s">
        <v>55</v>
      </c>
      <c r="C8" s="29">
        <v>850</v>
      </c>
      <c r="D8" s="29">
        <v>0</v>
      </c>
      <c r="E8" s="29" t="s">
        <v>0</v>
      </c>
      <c r="F8" s="29"/>
      <c r="G8" s="29"/>
      <c r="H8" s="29"/>
    </row>
    <row r="9" spans="2:8" x14ac:dyDescent="0.3">
      <c r="B9" s="26" t="s">
        <v>12</v>
      </c>
      <c r="C9" s="29">
        <v>14000</v>
      </c>
      <c r="D9" s="29">
        <f>+CASO!H39</f>
        <v>14500</v>
      </c>
      <c r="E9" s="29">
        <f t="shared" ref="E9" si="0">+D9-C9</f>
        <v>500</v>
      </c>
      <c r="F9" s="29"/>
      <c r="G9" s="29">
        <f t="shared" ref="G9" si="1">+$G$2*E9</f>
        <v>135</v>
      </c>
      <c r="H9" s="29"/>
    </row>
    <row r="10" spans="2:8" x14ac:dyDescent="0.3">
      <c r="B10" s="26" t="s">
        <v>13</v>
      </c>
      <c r="C10" s="29">
        <v>162525</v>
      </c>
      <c r="D10" s="29">
        <f>+CASO!H41</f>
        <v>154625</v>
      </c>
      <c r="E10" s="29">
        <f>+C10-D10</f>
        <v>7900</v>
      </c>
      <c r="F10" s="29"/>
      <c r="G10" s="29" t="s">
        <v>0</v>
      </c>
      <c r="H10" s="29">
        <f>+E10*G2</f>
        <v>2133</v>
      </c>
    </row>
    <row r="11" spans="2:8" x14ac:dyDescent="0.3">
      <c r="B11" s="26" t="s">
        <v>56</v>
      </c>
      <c r="C11" s="29">
        <v>17500</v>
      </c>
      <c r="D11" s="29">
        <f>+CASO!H45</f>
        <v>14100</v>
      </c>
      <c r="E11" s="29"/>
      <c r="F11" s="29">
        <f>+C11-D11</f>
        <v>3400</v>
      </c>
      <c r="G11" s="29"/>
      <c r="H11" s="29"/>
    </row>
    <row r="12" spans="2:8" x14ac:dyDescent="0.3">
      <c r="B12" s="26" t="s">
        <v>14</v>
      </c>
      <c r="C12" s="29">
        <v>10000</v>
      </c>
      <c r="D12" s="29">
        <f>+C12</f>
        <v>10000</v>
      </c>
      <c r="E12" s="29"/>
      <c r="F12" s="29"/>
      <c r="G12" s="29"/>
      <c r="H12" s="29"/>
    </row>
    <row r="13" spans="2:8" x14ac:dyDescent="0.3">
      <c r="B13" s="30" t="s">
        <v>15</v>
      </c>
      <c r="C13" s="37">
        <f>SUM(C6:C12)</f>
        <v>239990</v>
      </c>
      <c r="D13" s="38">
        <f>SUM(D6:D12)</f>
        <v>229840</v>
      </c>
      <c r="E13" s="29"/>
      <c r="F13" s="29"/>
      <c r="G13" s="29"/>
      <c r="H13" s="29"/>
    </row>
    <row r="14" spans="2:8" x14ac:dyDescent="0.3">
      <c r="B14" s="26"/>
      <c r="C14" s="29"/>
      <c r="D14" s="29"/>
      <c r="E14" s="29"/>
      <c r="F14" s="29"/>
      <c r="G14" s="29"/>
      <c r="H14" s="29"/>
    </row>
    <row r="15" spans="2:8" x14ac:dyDescent="0.3">
      <c r="B15" s="26" t="s">
        <v>16</v>
      </c>
      <c r="C15" s="29">
        <v>70000</v>
      </c>
      <c r="D15" s="29">
        <f>+C15</f>
        <v>70000</v>
      </c>
      <c r="E15" s="29"/>
      <c r="F15" s="29"/>
      <c r="G15" s="29"/>
      <c r="H15" s="29"/>
    </row>
    <row r="16" spans="2:8" x14ac:dyDescent="0.3">
      <c r="B16" s="26" t="s">
        <v>57</v>
      </c>
      <c r="C16" s="29">
        <v>42100</v>
      </c>
      <c r="D16" s="29">
        <f>+C16</f>
        <v>42100</v>
      </c>
      <c r="E16" s="29"/>
      <c r="F16" s="29"/>
      <c r="G16" s="29"/>
      <c r="H16" s="29"/>
    </row>
    <row r="17" spans="2:9" x14ac:dyDescent="0.3">
      <c r="B17" s="26" t="s">
        <v>17</v>
      </c>
      <c r="C17" s="29">
        <v>22400</v>
      </c>
      <c r="D17" s="29">
        <f>+C17</f>
        <v>22400</v>
      </c>
      <c r="E17" s="29"/>
      <c r="F17" s="29"/>
      <c r="G17" s="29"/>
      <c r="H17" s="29"/>
    </row>
    <row r="18" spans="2:9" x14ac:dyDescent="0.3">
      <c r="B18" s="26" t="s">
        <v>58</v>
      </c>
      <c r="C18" s="29">
        <v>1400</v>
      </c>
      <c r="D18" s="29">
        <f>+CASO!H49</f>
        <v>0</v>
      </c>
      <c r="E18" s="29">
        <v>1400</v>
      </c>
      <c r="F18" s="29" t="s">
        <v>77</v>
      </c>
      <c r="G18" s="29">
        <f>+E18*27%</f>
        <v>378</v>
      </c>
      <c r="H18" s="29"/>
      <c r="I18" t="s">
        <v>0</v>
      </c>
    </row>
    <row r="19" spans="2:9" x14ac:dyDescent="0.3">
      <c r="B19" s="26" t="s">
        <v>18</v>
      </c>
      <c r="C19" s="29">
        <v>985</v>
      </c>
      <c r="D19" s="29">
        <f>+C19</f>
        <v>985</v>
      </c>
      <c r="E19" s="29"/>
      <c r="F19" s="29"/>
      <c r="G19" s="29"/>
      <c r="H19" s="29"/>
    </row>
    <row r="20" spans="2:9" x14ac:dyDescent="0.3">
      <c r="B20" s="26" t="s">
        <v>59</v>
      </c>
      <c r="C20" s="29">
        <v>1683</v>
      </c>
      <c r="D20" s="29">
        <v>0</v>
      </c>
      <c r="E20" s="29"/>
      <c r="F20" s="29"/>
      <c r="G20" s="29"/>
      <c r="H20" s="29"/>
    </row>
    <row r="21" spans="2:9" x14ac:dyDescent="0.3">
      <c r="B21" s="30" t="s">
        <v>19</v>
      </c>
      <c r="C21" s="31">
        <f>SUM(C15:C20)</f>
        <v>138568</v>
      </c>
      <c r="D21" s="31">
        <f>SUM(D15:D20)</f>
        <v>135485</v>
      </c>
      <c r="E21" s="29"/>
      <c r="F21" s="29"/>
      <c r="G21" s="29"/>
      <c r="H21" s="29"/>
    </row>
    <row r="22" spans="2:9" x14ac:dyDescent="0.3">
      <c r="B22" s="26"/>
      <c r="C22" s="29"/>
      <c r="D22" s="29"/>
      <c r="E22" s="29"/>
      <c r="F22" s="29"/>
      <c r="G22" s="29"/>
      <c r="H22" s="29"/>
    </row>
    <row r="23" spans="2:9" x14ac:dyDescent="0.3">
      <c r="B23" s="26" t="s">
        <v>20</v>
      </c>
      <c r="C23" s="29">
        <v>92390</v>
      </c>
      <c r="D23" s="51">
        <f>+D13-D21-D24</f>
        <v>93223</v>
      </c>
      <c r="E23" s="29" t="s">
        <v>0</v>
      </c>
      <c r="F23" s="29"/>
      <c r="G23" s="29"/>
      <c r="H23" s="29" t="s">
        <v>0</v>
      </c>
    </row>
    <row r="24" spans="2:9" x14ac:dyDescent="0.3">
      <c r="B24" s="26" t="s">
        <v>21</v>
      </c>
      <c r="C24" s="29">
        <v>9032</v>
      </c>
      <c r="D24" s="51">
        <f>+C43</f>
        <v>1132</v>
      </c>
      <c r="E24" s="29" t="s">
        <v>0</v>
      </c>
      <c r="F24" s="29" t="s">
        <v>22</v>
      </c>
      <c r="G24" s="29" t="s">
        <v>0</v>
      </c>
      <c r="H24" s="29"/>
    </row>
    <row r="25" spans="2:9" x14ac:dyDescent="0.3">
      <c r="B25" s="30" t="s">
        <v>23</v>
      </c>
      <c r="C25" s="31">
        <f>SUM(C23:C24)</f>
        <v>101422</v>
      </c>
      <c r="D25" s="37">
        <f>SUM(D23:D24)</f>
        <v>94355</v>
      </c>
      <c r="E25" s="29"/>
      <c r="F25" s="29"/>
      <c r="G25" s="29"/>
      <c r="H25" s="29"/>
      <c r="I25" s="32" t="s">
        <v>0</v>
      </c>
    </row>
    <row r="26" spans="2:9" x14ac:dyDescent="0.3">
      <c r="B26" s="26"/>
      <c r="C26" s="29"/>
      <c r="D26" s="29"/>
      <c r="E26" s="29"/>
      <c r="F26" s="29"/>
      <c r="G26" s="29"/>
      <c r="H26" s="29"/>
      <c r="I26" t="s">
        <v>0</v>
      </c>
    </row>
    <row r="27" spans="2:9" x14ac:dyDescent="0.3">
      <c r="B27" s="30" t="s">
        <v>54</v>
      </c>
      <c r="C27" s="37">
        <f>+C21+C25</f>
        <v>239990</v>
      </c>
      <c r="D27" s="38">
        <f>+D21+D25</f>
        <v>229840</v>
      </c>
      <c r="E27" s="29" t="s">
        <v>0</v>
      </c>
      <c r="F27" s="29"/>
      <c r="G27" s="29">
        <f>SUM(G6:G26)</f>
        <v>918</v>
      </c>
      <c r="H27" s="29">
        <f>SUM(H6:H26)</f>
        <v>2133</v>
      </c>
    </row>
    <row r="28" spans="2:9" x14ac:dyDescent="0.3">
      <c r="G28" s="32" t="s">
        <v>0</v>
      </c>
      <c r="H28" s="32" t="s">
        <v>0</v>
      </c>
    </row>
    <row r="30" spans="2:9" x14ac:dyDescent="0.3">
      <c r="B30" s="57" t="s">
        <v>90</v>
      </c>
      <c r="C30" s="57"/>
      <c r="D30" s="58"/>
      <c r="E30" s="58"/>
      <c r="F30" s="58"/>
    </row>
    <row r="31" spans="2:9" x14ac:dyDescent="0.3">
      <c r="B31" s="57"/>
      <c r="C31" s="57"/>
      <c r="D31" s="58"/>
      <c r="E31" s="58"/>
      <c r="F31" s="58"/>
      <c r="H31" t="s">
        <v>0</v>
      </c>
      <c r="I31" t="s">
        <v>0</v>
      </c>
    </row>
    <row r="32" spans="2:9" x14ac:dyDescent="0.3">
      <c r="B32" s="26"/>
      <c r="C32" s="26"/>
      <c r="D32" s="30" t="s">
        <v>24</v>
      </c>
      <c r="E32" s="26"/>
      <c r="F32" s="31" t="s">
        <v>25</v>
      </c>
    </row>
    <row r="33" spans="2:6" x14ac:dyDescent="0.3">
      <c r="B33" s="26" t="s">
        <v>26</v>
      </c>
      <c r="C33" s="29">
        <f>+C24</f>
        <v>9032</v>
      </c>
      <c r="D33" s="29"/>
      <c r="E33" s="29"/>
      <c r="F33" s="29">
        <f>+C33</f>
        <v>9032</v>
      </c>
    </row>
    <row r="34" spans="2:6" x14ac:dyDescent="0.3">
      <c r="B34" s="30" t="s">
        <v>27</v>
      </c>
      <c r="C34" s="29"/>
      <c r="D34" s="29"/>
      <c r="E34" s="29"/>
      <c r="F34" s="29"/>
    </row>
    <row r="35" spans="2:6" x14ac:dyDescent="0.3">
      <c r="B35" s="26" t="s">
        <v>28</v>
      </c>
      <c r="C35" s="29">
        <v>1500</v>
      </c>
      <c r="D35" s="29" t="s">
        <v>29</v>
      </c>
      <c r="E35" s="29"/>
      <c r="F35" s="29"/>
    </row>
    <row r="36" spans="2:6" x14ac:dyDescent="0.3">
      <c r="B36" s="26" t="s">
        <v>87</v>
      </c>
      <c r="C36" s="29">
        <v>500</v>
      </c>
      <c r="D36" s="29" t="s">
        <v>29</v>
      </c>
      <c r="E36" s="29"/>
      <c r="F36" s="29"/>
    </row>
    <row r="37" spans="2:6" x14ac:dyDescent="0.3">
      <c r="B37" s="26" t="s">
        <v>0</v>
      </c>
      <c r="C37" s="29" t="s">
        <v>0</v>
      </c>
      <c r="D37" s="29" t="s">
        <v>0</v>
      </c>
      <c r="E37" s="29"/>
      <c r="F37" s="29" t="s">
        <v>0</v>
      </c>
    </row>
    <row r="38" spans="2:6" x14ac:dyDescent="0.3">
      <c r="B38" s="26" t="s">
        <v>88</v>
      </c>
      <c r="C38" s="29">
        <v>1400</v>
      </c>
      <c r="D38" s="29" t="s">
        <v>29</v>
      </c>
      <c r="E38" s="29" t="s">
        <v>0</v>
      </c>
      <c r="F38" s="29" t="s">
        <v>31</v>
      </c>
    </row>
    <row r="39" spans="2:6" x14ac:dyDescent="0.3">
      <c r="B39" s="30" t="s">
        <v>32</v>
      </c>
      <c r="C39" s="29"/>
      <c r="D39" s="29"/>
      <c r="E39" s="29"/>
      <c r="F39" s="29"/>
    </row>
    <row r="40" spans="2:6" x14ac:dyDescent="0.3">
      <c r="B40" s="26" t="s">
        <v>0</v>
      </c>
      <c r="C40" s="29" t="s">
        <v>0</v>
      </c>
      <c r="D40" s="29" t="s">
        <v>0</v>
      </c>
      <c r="E40" s="29"/>
      <c r="F40" s="29" t="s">
        <v>31</v>
      </c>
    </row>
    <row r="41" spans="2:6" x14ac:dyDescent="0.3">
      <c r="B41" s="26" t="s">
        <v>33</v>
      </c>
      <c r="C41" s="29">
        <v>-7900</v>
      </c>
      <c r="D41" s="29" t="s">
        <v>29</v>
      </c>
      <c r="E41" s="29"/>
      <c r="F41" s="29"/>
    </row>
    <row r="42" spans="2:6" x14ac:dyDescent="0.3">
      <c r="B42" s="26" t="s">
        <v>34</v>
      </c>
      <c r="C42" s="29">
        <v>-3400</v>
      </c>
      <c r="D42" s="29" t="s">
        <v>30</v>
      </c>
      <c r="E42" s="29"/>
      <c r="F42" s="29">
        <f>+C42</f>
        <v>-3400</v>
      </c>
    </row>
    <row r="43" spans="2:6" x14ac:dyDescent="0.3">
      <c r="B43" s="43" t="s">
        <v>35</v>
      </c>
      <c r="C43" s="44">
        <f>SUM(C33:C42)</f>
        <v>1132</v>
      </c>
      <c r="D43" s="29"/>
      <c r="E43" s="29" t="s">
        <v>0</v>
      </c>
      <c r="F43" s="37">
        <f>SUM(F33:F42)</f>
        <v>5632</v>
      </c>
    </row>
    <row r="47" spans="2:6" x14ac:dyDescent="0.3">
      <c r="B47" s="57"/>
      <c r="C47" s="57"/>
      <c r="D47" s="58"/>
    </row>
    <row r="48" spans="2:6" x14ac:dyDescent="0.3">
      <c r="B48" s="57"/>
      <c r="C48" s="57"/>
      <c r="D48" s="58"/>
    </row>
    <row r="49" spans="2:6" x14ac:dyDescent="0.3">
      <c r="B49" s="26"/>
      <c r="C49" s="27" t="s">
        <v>36</v>
      </c>
      <c r="D49" s="27" t="s">
        <v>37</v>
      </c>
    </row>
    <row r="50" spans="2:6" x14ac:dyDescent="0.3">
      <c r="B50" s="30" t="s">
        <v>38</v>
      </c>
      <c r="C50" s="40">
        <f>+F43*27%</f>
        <v>1520.64</v>
      </c>
      <c r="D50" s="29"/>
    </row>
    <row r="51" spans="2:6" x14ac:dyDescent="0.3">
      <c r="B51" s="26" t="s">
        <v>39</v>
      </c>
      <c r="C51" s="29">
        <f>+E7*27%</f>
        <v>405</v>
      </c>
      <c r="D51" s="29"/>
    </row>
    <row r="52" spans="2:6" x14ac:dyDescent="0.3">
      <c r="B52" s="26" t="s">
        <v>89</v>
      </c>
      <c r="C52" s="29">
        <f>+E9*27%</f>
        <v>135</v>
      </c>
      <c r="D52" s="29"/>
    </row>
    <row r="53" spans="2:6" x14ac:dyDescent="0.3">
      <c r="B53" s="26" t="s">
        <v>40</v>
      </c>
      <c r="C53" s="29">
        <f>+E18*27%</f>
        <v>378</v>
      </c>
      <c r="D53" s="29"/>
    </row>
    <row r="54" spans="2:6" x14ac:dyDescent="0.3">
      <c r="B54" s="26" t="s">
        <v>0</v>
      </c>
      <c r="C54" s="29" t="s">
        <v>0</v>
      </c>
      <c r="D54" s="29" t="s">
        <v>0</v>
      </c>
    </row>
    <row r="55" spans="2:6" x14ac:dyDescent="0.3">
      <c r="B55" s="26" t="s">
        <v>78</v>
      </c>
      <c r="C55" s="29"/>
      <c r="D55" s="29">
        <f>-C41*27%</f>
        <v>2133</v>
      </c>
    </row>
    <row r="56" spans="2:6" x14ac:dyDescent="0.3">
      <c r="B56" s="30" t="s">
        <v>41</v>
      </c>
      <c r="C56" s="29"/>
      <c r="D56" s="29">
        <f>+C43*27%</f>
        <v>305.64000000000004</v>
      </c>
    </row>
    <row r="57" spans="2:6" x14ac:dyDescent="0.3">
      <c r="B57" s="27" t="s">
        <v>42</v>
      </c>
      <c r="C57" s="29" t="s">
        <v>31</v>
      </c>
      <c r="D57" s="29" t="s">
        <v>31</v>
      </c>
    </row>
    <row r="58" spans="2:6" x14ac:dyDescent="0.3">
      <c r="B58" s="26"/>
      <c r="C58" s="31">
        <f>SUM(C50:C57)</f>
        <v>2438.6400000000003</v>
      </c>
      <c r="D58" s="31">
        <f>SUM(D50:D57)</f>
        <v>2438.64</v>
      </c>
      <c r="E58" s="32">
        <f>+C58-D58</f>
        <v>0</v>
      </c>
    </row>
    <row r="61" spans="2:6" ht="15" thickBot="1" x14ac:dyDescent="0.35">
      <c r="B61" s="10" t="s">
        <v>0</v>
      </c>
    </row>
    <row r="62" spans="2:6" ht="15" thickBot="1" x14ac:dyDescent="0.35">
      <c r="B62" s="55" t="s">
        <v>43</v>
      </c>
      <c r="C62" s="56"/>
      <c r="D62" s="1"/>
      <c r="E62" s="1"/>
      <c r="F62" s="1"/>
    </row>
    <row r="63" spans="2:6" ht="15" thickBot="1" x14ac:dyDescent="0.35">
      <c r="B63" s="55" t="s">
        <v>44</v>
      </c>
      <c r="C63" s="56"/>
      <c r="D63" s="9">
        <f>+D56</f>
        <v>305.64000000000004</v>
      </c>
      <c r="E63" s="9"/>
      <c r="F63" s="9"/>
    </row>
    <row r="64" spans="2:6" ht="15" thickBot="1" x14ac:dyDescent="0.35">
      <c r="B64" s="55" t="s">
        <v>45</v>
      </c>
      <c r="C64" s="56"/>
      <c r="D64" s="9">
        <f>+D55-C53-C52-C51</f>
        <v>1215</v>
      </c>
      <c r="E64" s="9"/>
      <c r="F64" s="9"/>
    </row>
    <row r="65" spans="2:6" ht="15" thickBot="1" x14ac:dyDescent="0.35">
      <c r="B65" s="5" t="s">
        <v>46</v>
      </c>
      <c r="C65" s="4"/>
      <c r="D65" s="39">
        <f>SUM(D63:D64)</f>
        <v>1520.64</v>
      </c>
      <c r="E65" s="9"/>
      <c r="F65" s="9"/>
    </row>
    <row r="66" spans="2:6" ht="15" thickBot="1" x14ac:dyDescent="0.35">
      <c r="B66" s="55" t="s">
        <v>47</v>
      </c>
      <c r="C66" s="56"/>
      <c r="D66" s="9">
        <v>9032</v>
      </c>
      <c r="E66" s="9"/>
      <c r="F66" s="9"/>
    </row>
    <row r="67" spans="2:6" ht="15" thickBot="1" x14ac:dyDescent="0.35">
      <c r="B67" s="5" t="s">
        <v>48</v>
      </c>
      <c r="C67" s="4"/>
      <c r="D67" s="52">
        <f>+D65/D66</f>
        <v>0.16836138175376442</v>
      </c>
      <c r="E67" s="3"/>
      <c r="F67" s="3"/>
    </row>
    <row r="68" spans="2:6" ht="15" thickBot="1" x14ac:dyDescent="0.35">
      <c r="B68" s="2"/>
      <c r="C68" s="3"/>
      <c r="D68" s="3"/>
      <c r="E68" s="3"/>
      <c r="F68" s="3"/>
    </row>
    <row r="69" spans="2:6" ht="15" thickBot="1" x14ac:dyDescent="0.35">
      <c r="B69" s="2"/>
      <c r="C69" s="3"/>
      <c r="D69" s="3"/>
      <c r="E69" s="3"/>
      <c r="F69" s="3"/>
    </row>
    <row r="70" spans="2:6" ht="15" thickBot="1" x14ac:dyDescent="0.35">
      <c r="B70" s="6" t="s">
        <v>49</v>
      </c>
      <c r="C70" s="3"/>
      <c r="D70" s="3" t="s">
        <v>50</v>
      </c>
      <c r="E70" s="3" t="s">
        <v>51</v>
      </c>
      <c r="F70" s="3" t="s">
        <v>52</v>
      </c>
    </row>
    <row r="71" spans="2:6" ht="15" thickBot="1" x14ac:dyDescent="0.35">
      <c r="B71" s="55" t="s">
        <v>47</v>
      </c>
      <c r="C71" s="56"/>
      <c r="D71" s="9">
        <f>+D66</f>
        <v>9032</v>
      </c>
      <c r="E71" s="9">
        <f>+D71*27%</f>
        <v>2438.6400000000003</v>
      </c>
      <c r="F71" s="7">
        <f>+E71/D71</f>
        <v>0.27</v>
      </c>
    </row>
    <row r="72" spans="2:6" ht="15" thickBot="1" x14ac:dyDescent="0.35">
      <c r="B72" s="55" t="s">
        <v>53</v>
      </c>
      <c r="C72" s="56"/>
      <c r="D72" s="9">
        <f>-F11</f>
        <v>-3400</v>
      </c>
      <c r="E72" s="9">
        <f>+D72*27%</f>
        <v>-918.00000000000011</v>
      </c>
      <c r="F72" s="8">
        <f>+E72/D71</f>
        <v>-0.10163861824623562</v>
      </c>
    </row>
    <row r="73" spans="2:6" ht="15" thickBot="1" x14ac:dyDescent="0.35">
      <c r="B73" s="2"/>
      <c r="C73" s="3"/>
      <c r="D73" s="9" t="s">
        <v>0</v>
      </c>
      <c r="E73" s="39">
        <f>SUM(E71:E72)</f>
        <v>1520.6400000000003</v>
      </c>
      <c r="F73" s="52">
        <f>SUM(F71:F72)</f>
        <v>0.16836138175376442</v>
      </c>
    </row>
  </sheetData>
  <mergeCells count="15">
    <mergeCell ref="G4:H4"/>
    <mergeCell ref="G2:H2"/>
    <mergeCell ref="B72:C72"/>
    <mergeCell ref="E4:F4"/>
    <mergeCell ref="B30:C31"/>
    <mergeCell ref="D30:D31"/>
    <mergeCell ref="E30:E31"/>
    <mergeCell ref="F30:F31"/>
    <mergeCell ref="B47:C48"/>
    <mergeCell ref="D47:D48"/>
    <mergeCell ref="B62:C62"/>
    <mergeCell ref="B63:C63"/>
    <mergeCell ref="B64:C64"/>
    <mergeCell ref="B66:C66"/>
    <mergeCell ref="B71:C71"/>
  </mergeCells>
  <pageMargins left="0.7" right="0.7" top="0.75" bottom="0.75" header="0.3" footer="0.3"/>
  <pageSetup paperSize="9" orientation="portrait" r:id="rId1"/>
  <ignoredErrors>
    <ignoredError sqref="D65 D67" evalError="1"/>
    <ignoredError sqref="D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0"/>
  <sheetViews>
    <sheetView zoomScale="85" zoomScaleNormal="85" workbookViewId="0">
      <selection activeCell="B50" sqref="B50"/>
    </sheetView>
  </sheetViews>
  <sheetFormatPr baseColWidth="10" defaultRowHeight="14.4" x14ac:dyDescent="0.3"/>
  <cols>
    <col min="1" max="1" width="2.109375" customWidth="1"/>
    <col min="2" max="2" width="53.109375" customWidth="1"/>
    <col min="5" max="5" width="14.109375" bestFit="1" customWidth="1"/>
    <col min="9" max="10" width="11.44140625" style="35"/>
  </cols>
  <sheetData>
    <row r="2" spans="2:9" x14ac:dyDescent="0.3">
      <c r="B2" s="11" t="s">
        <v>61</v>
      </c>
    </row>
    <row r="3" spans="2:9" ht="76.5" customHeight="1" x14ac:dyDescent="0.3">
      <c r="B3" s="59" t="s">
        <v>62</v>
      </c>
      <c r="C3" s="59"/>
      <c r="D3" s="59"/>
      <c r="E3" s="59"/>
      <c r="F3" s="59"/>
      <c r="G3" s="59"/>
      <c r="H3" s="59"/>
      <c r="I3" s="59"/>
    </row>
    <row r="4" spans="2:9" x14ac:dyDescent="0.3">
      <c r="B4" s="12"/>
    </row>
    <row r="5" spans="2:9" ht="15" thickBot="1" x14ac:dyDescent="0.35">
      <c r="B5" s="64" t="s">
        <v>93</v>
      </c>
      <c r="C5" s="64"/>
      <c r="D5" s="64"/>
      <c r="E5" s="64"/>
    </row>
    <row r="6" spans="2:9" ht="15" thickBot="1" x14ac:dyDescent="0.35">
      <c r="B6" s="13" t="s">
        <v>6</v>
      </c>
      <c r="C6" s="60" t="s">
        <v>63</v>
      </c>
      <c r="D6" s="61"/>
      <c r="E6" s="14" t="s">
        <v>7</v>
      </c>
    </row>
    <row r="7" spans="2:9" ht="15" thickBot="1" x14ac:dyDescent="0.35">
      <c r="B7" s="15" t="s">
        <v>10</v>
      </c>
      <c r="C7" s="60">
        <v>2900</v>
      </c>
      <c r="D7" s="61"/>
      <c r="E7" s="16">
        <v>11115</v>
      </c>
    </row>
    <row r="8" spans="2:9" ht="15" thickBot="1" x14ac:dyDescent="0.35">
      <c r="B8" s="15" t="s">
        <v>11</v>
      </c>
      <c r="C8" s="60">
        <v>17500</v>
      </c>
      <c r="D8" s="61"/>
      <c r="E8" s="16">
        <v>24000</v>
      </c>
    </row>
    <row r="9" spans="2:9" ht="15" thickBot="1" x14ac:dyDescent="0.35">
      <c r="B9" s="33" t="s">
        <v>64</v>
      </c>
      <c r="C9" s="60"/>
      <c r="D9" s="61">
        <v>510</v>
      </c>
      <c r="E9" s="16">
        <v>850</v>
      </c>
    </row>
    <row r="10" spans="2:9" ht="15" thickBot="1" x14ac:dyDescent="0.35">
      <c r="B10" s="15" t="s">
        <v>12</v>
      </c>
      <c r="C10" s="60">
        <v>25000</v>
      </c>
      <c r="D10" s="61"/>
      <c r="E10" s="16">
        <v>14000</v>
      </c>
    </row>
    <row r="11" spans="2:9" ht="15" thickBot="1" x14ac:dyDescent="0.35">
      <c r="B11" s="15" t="s">
        <v>13</v>
      </c>
      <c r="C11" s="60">
        <v>150000</v>
      </c>
      <c r="D11" s="61"/>
      <c r="E11" s="16">
        <v>162525</v>
      </c>
    </row>
    <row r="12" spans="2:9" ht="15" thickBot="1" x14ac:dyDescent="0.35">
      <c r="B12" s="15" t="s">
        <v>65</v>
      </c>
      <c r="C12" s="60">
        <v>15000</v>
      </c>
      <c r="D12" s="61"/>
      <c r="E12" s="16">
        <v>17500</v>
      </c>
    </row>
    <row r="13" spans="2:9" ht="15" thickBot="1" x14ac:dyDescent="0.35">
      <c r="B13" s="15" t="s">
        <v>14</v>
      </c>
      <c r="C13" s="60">
        <v>10000</v>
      </c>
      <c r="D13" s="61"/>
      <c r="E13" s="16">
        <v>10000</v>
      </c>
    </row>
    <row r="14" spans="2:9" ht="15" thickBot="1" x14ac:dyDescent="0.35">
      <c r="B14" s="17" t="s">
        <v>15</v>
      </c>
      <c r="C14" s="60">
        <v>220910</v>
      </c>
      <c r="D14" s="61"/>
      <c r="E14" s="18">
        <f>SUM(E7:E13)</f>
        <v>239990</v>
      </c>
    </row>
    <row r="15" spans="2:9" ht="15" thickBot="1" x14ac:dyDescent="0.35">
      <c r="B15" s="19"/>
      <c r="C15" s="60"/>
      <c r="D15" s="61"/>
      <c r="E15" s="20"/>
    </row>
    <row r="16" spans="2:9" ht="15" thickBot="1" x14ac:dyDescent="0.35">
      <c r="B16" s="15" t="s">
        <v>16</v>
      </c>
      <c r="C16" s="62">
        <v>70000</v>
      </c>
      <c r="D16" s="63"/>
      <c r="E16" s="16">
        <v>70000</v>
      </c>
    </row>
    <row r="17" spans="2:11" ht="15" thickBot="1" x14ac:dyDescent="0.35">
      <c r="B17" s="15" t="s">
        <v>57</v>
      </c>
      <c r="C17" s="62">
        <v>42100</v>
      </c>
      <c r="D17" s="63"/>
      <c r="E17" s="16">
        <v>42100</v>
      </c>
    </row>
    <row r="18" spans="2:11" ht="15" thickBot="1" x14ac:dyDescent="0.35">
      <c r="B18" s="15" t="s">
        <v>17</v>
      </c>
      <c r="C18" s="62">
        <v>22400</v>
      </c>
      <c r="D18" s="63"/>
      <c r="E18" s="16">
        <v>22400</v>
      </c>
    </row>
    <row r="19" spans="2:11" ht="15" thickBot="1" x14ac:dyDescent="0.35">
      <c r="B19" s="15" t="s">
        <v>66</v>
      </c>
      <c r="C19" s="62">
        <v>1400</v>
      </c>
      <c r="D19" s="63"/>
      <c r="E19" s="16">
        <v>1400</v>
      </c>
    </row>
    <row r="20" spans="2:11" ht="15" thickBot="1" x14ac:dyDescent="0.35">
      <c r="B20" s="15" t="s">
        <v>18</v>
      </c>
      <c r="C20" s="62">
        <v>325</v>
      </c>
      <c r="D20" s="63"/>
      <c r="E20" s="16">
        <v>985</v>
      </c>
    </row>
    <row r="21" spans="2:11" ht="15" thickBot="1" x14ac:dyDescent="0.35">
      <c r="B21" s="33" t="s">
        <v>67</v>
      </c>
      <c r="C21" s="62"/>
      <c r="D21" s="63">
        <v>765</v>
      </c>
      <c r="E21" s="16">
        <v>1683</v>
      </c>
    </row>
    <row r="22" spans="2:11" ht="15" thickBot="1" x14ac:dyDescent="0.35">
      <c r="B22" s="17" t="s">
        <v>19</v>
      </c>
      <c r="C22" s="62">
        <v>136990</v>
      </c>
      <c r="D22" s="63"/>
      <c r="E22" s="18">
        <f>SUM(E16:E21)</f>
        <v>138568</v>
      </c>
    </row>
    <row r="23" spans="2:11" ht="15" thickBot="1" x14ac:dyDescent="0.35">
      <c r="B23" s="19"/>
      <c r="C23" s="62"/>
      <c r="D23" s="63"/>
      <c r="E23" s="20"/>
    </row>
    <row r="24" spans="2:11" ht="15" thickBot="1" x14ac:dyDescent="0.35">
      <c r="B24" s="15" t="s">
        <v>60</v>
      </c>
      <c r="C24" s="62">
        <v>79500</v>
      </c>
      <c r="D24" s="63"/>
      <c r="E24" s="16">
        <v>92390</v>
      </c>
    </row>
    <row r="25" spans="2:11" ht="15" thickBot="1" x14ac:dyDescent="0.35">
      <c r="B25" s="15" t="s">
        <v>21</v>
      </c>
      <c r="C25" s="62">
        <v>4420</v>
      </c>
      <c r="D25" s="63"/>
      <c r="E25" s="16">
        <v>9032</v>
      </c>
    </row>
    <row r="26" spans="2:11" ht="15" thickBot="1" x14ac:dyDescent="0.35">
      <c r="B26" s="17" t="s">
        <v>23</v>
      </c>
      <c r="C26" s="62">
        <v>83920</v>
      </c>
      <c r="D26" s="63"/>
      <c r="E26" s="18">
        <f>SUM(E24:E25)</f>
        <v>101422</v>
      </c>
    </row>
    <row r="27" spans="2:11" ht="15" thickBot="1" x14ac:dyDescent="0.35">
      <c r="B27" s="19"/>
      <c r="C27" s="62"/>
      <c r="D27" s="63"/>
      <c r="E27" s="21"/>
    </row>
    <row r="28" spans="2:11" ht="15" thickBot="1" x14ac:dyDescent="0.35">
      <c r="B28" s="17" t="s">
        <v>54</v>
      </c>
      <c r="C28" s="62">
        <v>220910</v>
      </c>
      <c r="D28" s="63"/>
      <c r="E28" s="22">
        <f>+E22+E26</f>
        <v>239990</v>
      </c>
      <c r="F28" s="34">
        <f>+E14-E28</f>
        <v>0</v>
      </c>
    </row>
    <row r="29" spans="2:11" x14ac:dyDescent="0.3">
      <c r="B29" s="23"/>
      <c r="C29" s="23"/>
      <c r="D29" s="23"/>
      <c r="E29" s="23"/>
    </row>
    <row r="30" spans="2:11" x14ac:dyDescent="0.3">
      <c r="B30" s="11"/>
    </row>
    <row r="31" spans="2:11" x14ac:dyDescent="0.3">
      <c r="B31" s="11"/>
    </row>
    <row r="32" spans="2:11" x14ac:dyDescent="0.3">
      <c r="B32" s="11"/>
      <c r="J32" s="45" t="s">
        <v>36</v>
      </c>
      <c r="K32" s="45" t="s">
        <v>37</v>
      </c>
    </row>
    <row r="33" spans="2:11" x14ac:dyDescent="0.3">
      <c r="B33" s="11" t="s">
        <v>68</v>
      </c>
      <c r="G33" t="s">
        <v>80</v>
      </c>
      <c r="J33" s="35">
        <v>1500</v>
      </c>
      <c r="K33" s="35"/>
    </row>
    <row r="34" spans="2:11" ht="27.75" customHeight="1" x14ac:dyDescent="0.3">
      <c r="B34" s="66" t="s">
        <v>69</v>
      </c>
      <c r="C34" s="66"/>
      <c r="D34" s="66"/>
      <c r="E34" s="66"/>
      <c r="G34" t="s">
        <v>28</v>
      </c>
      <c r="K34" s="35">
        <v>1500</v>
      </c>
    </row>
    <row r="35" spans="2:11" x14ac:dyDescent="0.3">
      <c r="B35" s="47"/>
      <c r="C35" s="48"/>
      <c r="D35" s="48"/>
      <c r="E35" s="48"/>
      <c r="G35" s="41" t="s">
        <v>81</v>
      </c>
      <c r="H35" s="42">
        <f>+E8+K34</f>
        <v>25500</v>
      </c>
    </row>
    <row r="36" spans="2:11" x14ac:dyDescent="0.3">
      <c r="B36" s="47"/>
      <c r="C36" s="48"/>
      <c r="D36" s="48"/>
      <c r="E36" s="48"/>
      <c r="G36" s="35"/>
      <c r="H36" s="35"/>
    </row>
    <row r="37" spans="2:11" x14ac:dyDescent="0.3">
      <c r="B37" s="47"/>
      <c r="C37" s="48"/>
      <c r="D37" s="48"/>
      <c r="E37" s="48"/>
      <c r="G37" t="s">
        <v>82</v>
      </c>
      <c r="J37" s="35">
        <v>500</v>
      </c>
      <c r="K37" s="35"/>
    </row>
    <row r="38" spans="2:11" x14ac:dyDescent="0.3">
      <c r="B38" s="66" t="s">
        <v>79</v>
      </c>
      <c r="C38" s="66"/>
      <c r="D38" s="66"/>
      <c r="E38" s="66"/>
      <c r="G38" t="s">
        <v>91</v>
      </c>
      <c r="K38" s="35">
        <v>500</v>
      </c>
    </row>
    <row r="39" spans="2:11" x14ac:dyDescent="0.3">
      <c r="B39" s="48"/>
      <c r="C39" s="48"/>
      <c r="D39" s="48"/>
      <c r="E39" s="48"/>
      <c r="G39" s="41" t="s">
        <v>81</v>
      </c>
      <c r="H39" s="42">
        <f>+E10+K38</f>
        <v>14500</v>
      </c>
    </row>
    <row r="40" spans="2:11" x14ac:dyDescent="0.3">
      <c r="B40" s="48"/>
      <c r="C40" s="48"/>
      <c r="D40" s="48"/>
      <c r="E40" s="48"/>
      <c r="H40" s="35"/>
      <c r="J40" s="36" t="s">
        <v>0</v>
      </c>
      <c r="K40" s="36" t="s">
        <v>0</v>
      </c>
    </row>
    <row r="41" spans="2:11" ht="32.25" customHeight="1" x14ac:dyDescent="0.3">
      <c r="B41" s="65" t="s">
        <v>76</v>
      </c>
      <c r="C41" s="65"/>
      <c r="D41" s="65"/>
      <c r="E41" s="65"/>
      <c r="G41" s="35">
        <v>162525</v>
      </c>
      <c r="H41" s="35">
        <v>154625</v>
      </c>
      <c r="I41" s="49">
        <f>+G41-H41</f>
        <v>7900</v>
      </c>
      <c r="J41" s="49" t="s">
        <v>92</v>
      </c>
      <c r="K41" s="50"/>
    </row>
    <row r="42" spans="2:11" ht="12.75" customHeight="1" x14ac:dyDescent="0.3">
      <c r="B42" s="46"/>
    </row>
    <row r="43" spans="2:11" ht="31.5" customHeight="1" x14ac:dyDescent="0.3">
      <c r="B43" s="65" t="s">
        <v>75</v>
      </c>
      <c r="C43" s="65"/>
      <c r="D43" s="65"/>
      <c r="E43" s="65"/>
      <c r="G43" t="s">
        <v>83</v>
      </c>
      <c r="H43" s="35"/>
      <c r="J43" s="35">
        <f>17500-14100</f>
        <v>3400</v>
      </c>
      <c r="K43" s="35"/>
    </row>
    <row r="44" spans="2:11" x14ac:dyDescent="0.3">
      <c r="B44" s="46"/>
      <c r="G44" t="s">
        <v>84</v>
      </c>
      <c r="H44" s="35"/>
      <c r="K44" s="35">
        <f>+J43</f>
        <v>3400</v>
      </c>
    </row>
    <row r="45" spans="2:11" x14ac:dyDescent="0.3">
      <c r="B45" s="46"/>
      <c r="G45" s="41" t="s">
        <v>81</v>
      </c>
      <c r="H45" s="42">
        <f>+E12-J43</f>
        <v>14100</v>
      </c>
      <c r="K45" s="35"/>
    </row>
    <row r="46" spans="2:11" x14ac:dyDescent="0.3">
      <c r="B46" s="48"/>
      <c r="C46" s="48"/>
      <c r="D46" s="48"/>
      <c r="E46" s="48"/>
      <c r="H46" s="35"/>
      <c r="J46" s="36"/>
      <c r="K46" s="36"/>
    </row>
    <row r="47" spans="2:11" x14ac:dyDescent="0.3">
      <c r="B47" s="65" t="s">
        <v>70</v>
      </c>
      <c r="C47" s="65"/>
      <c r="D47" s="65"/>
      <c r="E47" s="65"/>
      <c r="G47" t="s">
        <v>85</v>
      </c>
      <c r="H47" s="35"/>
      <c r="J47" s="35">
        <v>1400</v>
      </c>
      <c r="K47" s="35"/>
    </row>
    <row r="48" spans="2:11" x14ac:dyDescent="0.3">
      <c r="B48" s="46"/>
      <c r="G48" t="s">
        <v>86</v>
      </c>
      <c r="H48" s="35"/>
      <c r="K48" s="35">
        <v>1400</v>
      </c>
    </row>
    <row r="49" spans="2:11" x14ac:dyDescent="0.3">
      <c r="B49" s="46"/>
      <c r="G49" s="41" t="s">
        <v>81</v>
      </c>
      <c r="H49" s="42">
        <f>+E19-K48</f>
        <v>0</v>
      </c>
      <c r="K49" s="35"/>
    </row>
    <row r="50" spans="2:11" x14ac:dyDescent="0.3">
      <c r="B50" s="46" t="s">
        <v>71</v>
      </c>
    </row>
  </sheetData>
  <mergeCells count="30">
    <mergeCell ref="C25:D25"/>
    <mergeCell ref="C26:D26"/>
    <mergeCell ref="C27:D27"/>
    <mergeCell ref="C28:D28"/>
    <mergeCell ref="B47:E47"/>
    <mergeCell ref="B43:E43"/>
    <mergeCell ref="B34:E34"/>
    <mergeCell ref="B38:E38"/>
    <mergeCell ref="B41:E41"/>
    <mergeCell ref="C7:D7"/>
    <mergeCell ref="C8:D8"/>
    <mergeCell ref="C10:D10"/>
    <mergeCell ref="C11:D11"/>
    <mergeCell ref="C24:D24"/>
    <mergeCell ref="B3:I3"/>
    <mergeCell ref="C9:D9"/>
    <mergeCell ref="C21:D21"/>
    <mergeCell ref="C22:D22"/>
    <mergeCell ref="C23:D23"/>
    <mergeCell ref="C12:D12"/>
    <mergeCell ref="C13:D13"/>
    <mergeCell ref="C14:D14"/>
    <mergeCell ref="C15:D15"/>
    <mergeCell ref="C16:D16"/>
    <mergeCell ref="C17:D17"/>
    <mergeCell ref="B5:E5"/>
    <mergeCell ref="C18:D18"/>
    <mergeCell ref="C19:D19"/>
    <mergeCell ref="C20:D20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PAUTA</vt:lpstr>
      <vt:lpstr>CASO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Rosales</dc:creator>
  <cp:lastModifiedBy>yoanna vera</cp:lastModifiedBy>
  <dcterms:created xsi:type="dcterms:W3CDTF">2022-12-27T14:08:13Z</dcterms:created>
  <dcterms:modified xsi:type="dcterms:W3CDTF">2025-08-06T20:54:50Z</dcterms:modified>
</cp:coreProperties>
</file>